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oram\OneDrive\Escritorio\"/>
    </mc:Choice>
  </mc:AlternateContent>
  <bookViews>
    <workbookView xWindow="0" yWindow="0" windowWidth="20490" windowHeight="7650"/>
  </bookViews>
  <sheets>
    <sheet name="Interface" sheetId="1" r:id="rId1"/>
    <sheet name="Database" sheetId="2" r:id="rId2"/>
  </sheets>
  <calcPr calcId="162913"/>
  <extLst>
    <ext uri="GoogleSheetsCustomDataVersion1">
      <go:sheetsCustomData xmlns:go="http://customooxmlschemas.google.com/" r:id="rId6" roundtripDataSignature="AMtx7mid1F/O+NXAZZCFMQhzwgCW3gPi2g=="/>
    </ext>
  </extLst>
</workbook>
</file>

<file path=xl/calcChain.xml><?xml version="1.0" encoding="utf-8"?>
<calcChain xmlns="http://schemas.openxmlformats.org/spreadsheetml/2006/main">
  <c r="K3" i="1" l="1"/>
  <c r="I20" i="1"/>
  <c r="H20" i="1"/>
  <c r="G20" i="1"/>
  <c r="I19" i="1"/>
  <c r="H19" i="1"/>
  <c r="G19" i="1"/>
  <c r="I18" i="1"/>
  <c r="H18" i="1"/>
  <c r="G18" i="1"/>
  <c r="I17" i="1"/>
  <c r="H17" i="1"/>
  <c r="G17" i="1"/>
  <c r="I16" i="1"/>
  <c r="H16" i="1"/>
  <c r="G16" i="1"/>
  <c r="I15" i="1"/>
  <c r="H15" i="1"/>
  <c r="G15" i="1"/>
  <c r="I14" i="1"/>
  <c r="H14" i="1"/>
  <c r="G14" i="1"/>
  <c r="I13" i="1"/>
  <c r="H13" i="1"/>
  <c r="G13" i="1"/>
  <c r="I10" i="1"/>
  <c r="H10" i="1"/>
  <c r="G10" i="1"/>
  <c r="I9" i="1"/>
  <c r="H9" i="1"/>
  <c r="G9" i="1"/>
  <c r="I8" i="1"/>
  <c r="H8" i="1"/>
  <c r="G8" i="1"/>
  <c r="I7" i="1"/>
  <c r="H7" i="1"/>
  <c r="G7" i="1"/>
  <c r="I6" i="1"/>
  <c r="H6" i="1"/>
  <c r="G6" i="1"/>
  <c r="I5" i="1"/>
  <c r="H5" i="1"/>
  <c r="G5" i="1"/>
  <c r="I4" i="1"/>
  <c r="H4" i="1"/>
  <c r="G4" i="1"/>
  <c r="I3" i="1"/>
  <c r="H3" i="1"/>
  <c r="G3" i="1"/>
  <c r="I2" i="1"/>
  <c r="H2" i="1"/>
  <c r="G2" i="1"/>
  <c r="L13" i="1" l="1"/>
  <c r="L14" i="1" s="1"/>
  <c r="L18" i="1"/>
  <c r="L19" i="1" s="1"/>
  <c r="L9" i="1"/>
  <c r="L10" i="1" s="1"/>
</calcChain>
</file>

<file path=xl/sharedStrings.xml><?xml version="1.0" encoding="utf-8"?>
<sst xmlns="http://schemas.openxmlformats.org/spreadsheetml/2006/main" count="48" uniqueCount="40">
  <si>
    <t>Housing</t>
  </si>
  <si>
    <t>People fitting</t>
  </si>
  <si>
    <t>Space taken</t>
  </si>
  <si>
    <t>Happiness</t>
  </si>
  <si>
    <t>Cost per unit</t>
  </si>
  <si>
    <t>Amount bought</t>
  </si>
  <si>
    <t>Money spent</t>
  </si>
  <si>
    <t>People fit</t>
  </si>
  <si>
    <t>Space used</t>
  </si>
  <si>
    <t>1 family house</t>
  </si>
  <si>
    <t>1 family cottage</t>
  </si>
  <si>
    <t>4 family flat</t>
  </si>
  <si>
    <t>Skyscrapper</t>
  </si>
  <si>
    <t>1 family bungalow</t>
  </si>
  <si>
    <t>2 family bungalow</t>
  </si>
  <si>
    <t>Studio flat</t>
  </si>
  <si>
    <t>SPACE</t>
  </si>
  <si>
    <t>Studio bugalow</t>
  </si>
  <si>
    <t>Used</t>
  </si>
  <si>
    <t>1 person mansion</t>
  </si>
  <si>
    <t>Avaliable</t>
  </si>
  <si>
    <t>Public spaces</t>
  </si>
  <si>
    <t>Amount compulsory</t>
  </si>
  <si>
    <t>Space</t>
  </si>
  <si>
    <t>Amount needed</t>
  </si>
  <si>
    <t>PEOPLE</t>
  </si>
  <si>
    <t>Hospital</t>
  </si>
  <si>
    <t>With house</t>
  </si>
  <si>
    <t>School</t>
  </si>
  <si>
    <t>Without house</t>
  </si>
  <si>
    <t>Police station</t>
  </si>
  <si>
    <t>Water plant</t>
  </si>
  <si>
    <t>Energy plant</t>
  </si>
  <si>
    <t>MONEY</t>
  </si>
  <si>
    <t>Supermarket</t>
  </si>
  <si>
    <t>Open public space</t>
  </si>
  <si>
    <t>Left</t>
  </si>
  <si>
    <t>Extra service</t>
  </si>
  <si>
    <t>Budget</t>
  </si>
  <si>
    <t>People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</si>
</sst>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Arial"/>
    </font>
    <font>
      <sz val="10"/>
      <color theme="1"/>
      <name val="Arial"/>
    </font>
    <font>
      <sz val="11"/>
      <color theme="1"/>
      <name val="Calibri"/>
    </font>
    <font>
      <sz val="10"/>
      <color rgb="FF000000"/>
      <name val="Arial"/>
    </font>
    <font>
      <b/>
      <sz val="11"/>
      <color theme="0"/>
      <name val="Calibri"/>
    </font>
    <font>
      <sz val="11"/>
      <color theme="1"/>
      <name val="Calibri"/>
    </font>
    <font>
      <b/>
      <sz val="10"/>
      <color theme="0"/>
      <name val="Arial"/>
    </font>
    <font>
      <b/>
      <sz val="11"/>
      <color theme="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7030A0"/>
        <bgColor rgb="FF7030A0"/>
      </patternFill>
    </fill>
    <fill>
      <patternFill patternType="solid">
        <fgColor rgb="FFFF00FF"/>
        <bgColor rgb="FFFF00FF"/>
      </patternFill>
    </fill>
    <fill>
      <patternFill patternType="solid">
        <fgColor theme="4"/>
        <bgColor theme="4"/>
      </patternFill>
    </fill>
    <fill>
      <patternFill patternType="solid">
        <fgColor rgb="FFDEEAF6"/>
        <bgColor rgb="FFDEEAF6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0" fontId="1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2" xfId="0" applyFont="1" applyBorder="1" applyAlignment="1">
      <alignment horizontal="right" wrapText="1"/>
    </xf>
    <xf numFmtId="0" fontId="2" fillId="0" borderId="0" xfId="0" applyFont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5" fillId="0" borderId="0" xfId="0" applyFont="1"/>
    <xf numFmtId="0" fontId="6" fillId="4" borderId="2" xfId="0" applyFont="1" applyFill="1" applyBorder="1" applyAlignment="1">
      <alignment horizontal="center" wrapText="1"/>
    </xf>
    <xf numFmtId="0" fontId="1" fillId="5" borderId="2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7" fillId="6" borderId="6" xfId="0" applyFont="1" applyFill="1" applyBorder="1"/>
    <xf numFmtId="0" fontId="5" fillId="7" borderId="6" xfId="0" applyFont="1" applyFill="1" applyBorder="1"/>
    <xf numFmtId="0" fontId="3" fillId="8" borderId="3" xfId="0" applyFont="1" applyFill="1" applyBorder="1" applyAlignment="1">
      <alignment horizontal="right" wrapText="1"/>
    </xf>
    <xf numFmtId="0" fontId="1" fillId="8" borderId="3" xfId="0" applyFont="1" applyFill="1" applyBorder="1" applyAlignment="1">
      <alignment horizontal="right" wrapText="1"/>
    </xf>
    <xf numFmtId="0" fontId="1" fillId="8" borderId="5" xfId="0" applyFont="1" applyFill="1" applyBorder="1" applyAlignment="1">
      <alignment horizontal="right" wrapText="1"/>
    </xf>
    <xf numFmtId="0" fontId="3" fillId="8" borderId="0" xfId="0" applyFont="1" applyFill="1" applyAlignment="1">
      <alignment horizontal="right" wrapText="1"/>
    </xf>
  </cellXfs>
  <cellStyles count="1">
    <cellStyle name="Normal" xfId="0" builtinId="0"/>
  </cellStyles>
  <dxfs count="9">
    <dxf>
      <fill>
        <patternFill patternType="solid">
          <fgColor indexed="64"/>
          <bgColor theme="2"/>
        </patternFill>
      </fill>
    </dxf>
    <dxf>
      <fill>
        <patternFill patternType="solid">
          <fgColor indexed="64"/>
          <bgColor theme="2"/>
        </patternFill>
      </fill>
    </dxf>
    <dxf>
      <border outline="0">
        <right style="medium">
          <color rgb="FFCCCCCC"/>
        </right>
      </border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theme="4"/>
          <bgColor theme="4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rgb="FFDEEAF6"/>
          <bgColor rgb="FFDEEAF6"/>
        </patternFill>
      </fill>
    </dxf>
    <dxf>
      <fill>
        <patternFill patternType="solid">
          <fgColor theme="4"/>
          <bgColor theme="4"/>
        </patternFill>
      </fill>
    </dxf>
  </dxfs>
  <tableStyles count="2">
    <tableStyle name="Hoja1-style" pivot="0" count="3">
      <tableStyleElement type="headerRow" dxfId="8"/>
      <tableStyleElement type="firstRowStripe" dxfId="7"/>
      <tableStyleElement type="secondRowStripe" dxfId="6"/>
    </tableStyle>
    <tableStyle name="Hoja1-style 2" pivot="0" count="3">
      <tableStyleElement type="headerRow" dxfId="5"/>
      <tableStyleElement type="firstRowStripe" dxfId="4"/>
      <tableStyleElement type="secondRowStripe" dxfId="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_1" displayName="Table_1" ref="A1:I10">
  <tableColumns count="9">
    <tableColumn id="1" name="Housing"/>
    <tableColumn id="2" name="People fitting"/>
    <tableColumn id="3" name="Space taken"/>
    <tableColumn id="4" name="Happiness"/>
    <tableColumn id="5" name="Cost per unit" dataDxfId="2"/>
    <tableColumn id="6" name="Amount bought" dataDxfId="1"/>
    <tableColumn id="7" name="Money spent"/>
    <tableColumn id="8" name="People fit"/>
    <tableColumn id="9" name="Space used"/>
  </tableColumns>
  <tableStyleInfo name="Hoja1-style" showFirstColumn="1" showLastColumn="1" showRowStripes="1" showColumnStripes="0"/>
</table>
</file>

<file path=xl/tables/table2.xml><?xml version="1.0" encoding="utf-8"?>
<table xmlns="http://schemas.openxmlformats.org/spreadsheetml/2006/main" id="2" name="Table_2" displayName="Table_2" ref="A12:I20">
  <tableColumns count="9">
    <tableColumn id="1" name="Public spaces"/>
    <tableColumn id="2" name="Amount compulsory"/>
    <tableColumn id="3" name="Space"/>
    <tableColumn id="4" name="Happiness"/>
    <tableColumn id="5" name="Cost per unit"/>
    <tableColumn id="6" name="Amount bought" dataDxfId="0"/>
    <tableColumn id="7" name="Money spent"/>
    <tableColumn id="8" name="Amount needed"/>
    <tableColumn id="9" name="Space used"/>
  </tableColumns>
  <tableStyleInfo name="Hoja1-style 2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K4" sqref="K4"/>
    </sheetView>
  </sheetViews>
  <sheetFormatPr baseColWidth="10" defaultColWidth="12.625" defaultRowHeight="15" customHeight="1" x14ac:dyDescent="0.2"/>
  <cols>
    <col min="1" max="1" width="17.75" customWidth="1"/>
    <col min="2" max="2" width="12.875" customWidth="1"/>
    <col min="3" max="3" width="12.625" customWidth="1"/>
    <col min="4" max="4" width="10.875" customWidth="1"/>
    <col min="5" max="5" width="12.75" customWidth="1"/>
    <col min="6" max="6" width="14.875" customWidth="1"/>
    <col min="7" max="7" width="12.75" customWidth="1"/>
    <col min="8" max="8" width="15.375" customWidth="1"/>
    <col min="9" max="9" width="12" customWidth="1"/>
    <col min="10" max="10" width="10" customWidth="1"/>
    <col min="11" max="11" width="12.5" customWidth="1"/>
    <col min="12" max="14" width="10" customWidth="1"/>
    <col min="15" max="26" width="9.375" customWidth="1"/>
  </cols>
  <sheetData>
    <row r="1" spans="1:26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5">
      <c r="A2" s="1" t="s">
        <v>9</v>
      </c>
      <c r="B2" s="5">
        <v>4</v>
      </c>
      <c r="C2" s="5">
        <v>10</v>
      </c>
      <c r="D2" s="5">
        <v>8</v>
      </c>
      <c r="E2" s="5">
        <v>15</v>
      </c>
      <c r="F2" s="15"/>
      <c r="G2" s="6">
        <f t="shared" ref="G2:G10" si="0">F2*E2</f>
        <v>0</v>
      </c>
      <c r="H2" s="6">
        <f t="shared" ref="H2:H10" si="1">B2*F2</f>
        <v>0</v>
      </c>
      <c r="I2" s="6">
        <f t="shared" ref="I2:I10" si="2">F2*C2</f>
        <v>0</v>
      </c>
      <c r="J2" s="4"/>
      <c r="K2" s="7" t="s">
        <v>3</v>
      </c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x14ac:dyDescent="0.25">
      <c r="A3" s="1" t="s">
        <v>10</v>
      </c>
      <c r="B3" s="5">
        <v>4</v>
      </c>
      <c r="C3" s="5">
        <v>30</v>
      </c>
      <c r="D3" s="5">
        <v>9</v>
      </c>
      <c r="E3" s="5">
        <v>22</v>
      </c>
      <c r="F3" s="15"/>
      <c r="G3" s="6">
        <f t="shared" si="0"/>
        <v>0</v>
      </c>
      <c r="H3" s="6">
        <f t="shared" si="1"/>
        <v>0</v>
      </c>
      <c r="I3" s="6">
        <f t="shared" si="2"/>
        <v>0</v>
      </c>
      <c r="J3" s="4"/>
      <c r="K3" s="8">
        <f>IFERROR((H2*D2+H3*D3+H4*D4+H5*D5+H6*D6+H7*D7+H8*D8+H9*D9+H10*D10)/Interface!L13+D19*F19+D20*F20,0)</f>
        <v>0</v>
      </c>
      <c r="L3" s="9"/>
      <c r="M3" s="9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1" t="s">
        <v>11</v>
      </c>
      <c r="B4" s="5">
        <v>16</v>
      </c>
      <c r="C4" s="5">
        <v>10</v>
      </c>
      <c r="D4" s="5">
        <v>5</v>
      </c>
      <c r="E4" s="5">
        <v>15</v>
      </c>
      <c r="F4" s="16"/>
      <c r="G4" s="6">
        <f t="shared" si="0"/>
        <v>0</v>
      </c>
      <c r="H4" s="6">
        <f t="shared" si="1"/>
        <v>0</v>
      </c>
      <c r="I4" s="6">
        <f t="shared" si="2"/>
        <v>0</v>
      </c>
      <c r="J4" s="4"/>
      <c r="K4" s="9"/>
      <c r="L4" s="9"/>
      <c r="M4" s="9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1" t="s">
        <v>12</v>
      </c>
      <c r="B5" s="5">
        <v>150</v>
      </c>
      <c r="C5" s="5">
        <v>40</v>
      </c>
      <c r="D5" s="5">
        <v>3</v>
      </c>
      <c r="E5" s="5">
        <v>45</v>
      </c>
      <c r="F5" s="15"/>
      <c r="G5" s="6">
        <f t="shared" si="0"/>
        <v>0</v>
      </c>
      <c r="H5" s="6">
        <f t="shared" si="1"/>
        <v>0</v>
      </c>
      <c r="I5" s="6">
        <f t="shared" si="2"/>
        <v>0</v>
      </c>
      <c r="J5" s="4"/>
      <c r="K5" s="9"/>
      <c r="L5" s="9"/>
      <c r="M5" s="9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1" t="s">
        <v>13</v>
      </c>
      <c r="B6" s="5">
        <v>4</v>
      </c>
      <c r="C6" s="5">
        <v>10</v>
      </c>
      <c r="D6" s="5">
        <v>7</v>
      </c>
      <c r="E6" s="5">
        <v>8</v>
      </c>
      <c r="F6" s="17"/>
      <c r="G6" s="6">
        <f t="shared" si="0"/>
        <v>0</v>
      </c>
      <c r="H6" s="6">
        <f t="shared" si="1"/>
        <v>0</v>
      </c>
      <c r="I6" s="6">
        <f t="shared" si="2"/>
        <v>0</v>
      </c>
      <c r="J6" s="4"/>
      <c r="K6" s="9"/>
      <c r="L6" s="9"/>
      <c r="M6" s="9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x14ac:dyDescent="0.25">
      <c r="A7" s="1" t="s">
        <v>14</v>
      </c>
      <c r="B7" s="5">
        <v>8</v>
      </c>
      <c r="C7" s="5">
        <v>10</v>
      </c>
      <c r="D7" s="5">
        <v>4</v>
      </c>
      <c r="E7" s="5">
        <v>16</v>
      </c>
      <c r="F7" s="17"/>
      <c r="G7" s="6">
        <f t="shared" si="0"/>
        <v>0</v>
      </c>
      <c r="H7" s="6">
        <f t="shared" si="1"/>
        <v>0</v>
      </c>
      <c r="I7" s="6">
        <f t="shared" si="2"/>
        <v>0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x14ac:dyDescent="0.25">
      <c r="A8" s="1" t="s">
        <v>15</v>
      </c>
      <c r="B8" s="5">
        <v>20</v>
      </c>
      <c r="C8" s="5">
        <v>10</v>
      </c>
      <c r="D8" s="5">
        <v>3</v>
      </c>
      <c r="E8" s="5">
        <v>15</v>
      </c>
      <c r="F8" s="16"/>
      <c r="G8" s="6">
        <f t="shared" si="0"/>
        <v>0</v>
      </c>
      <c r="H8" s="6">
        <f t="shared" si="1"/>
        <v>0</v>
      </c>
      <c r="I8" s="6">
        <f t="shared" si="2"/>
        <v>0</v>
      </c>
      <c r="J8" s="4"/>
      <c r="K8" s="10" t="s">
        <v>16</v>
      </c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x14ac:dyDescent="0.25">
      <c r="A9" s="1" t="s">
        <v>17</v>
      </c>
      <c r="B9" s="5">
        <v>10</v>
      </c>
      <c r="C9" s="5">
        <v>10</v>
      </c>
      <c r="D9" s="5">
        <v>4</v>
      </c>
      <c r="E9" s="5">
        <v>16</v>
      </c>
      <c r="F9" s="17"/>
      <c r="G9" s="6">
        <f t="shared" si="0"/>
        <v>0</v>
      </c>
      <c r="H9" s="6">
        <f t="shared" si="1"/>
        <v>0</v>
      </c>
      <c r="I9" s="6">
        <f t="shared" si="2"/>
        <v>0</v>
      </c>
      <c r="J9" s="4"/>
      <c r="K9" s="11" t="s">
        <v>18</v>
      </c>
      <c r="L9" s="11">
        <f>SUM(Interface!$I$2:$I$10)+SUM(Interface!$I$13:$I$20)</f>
        <v>0</v>
      </c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x14ac:dyDescent="0.25">
      <c r="A10" s="1" t="s">
        <v>19</v>
      </c>
      <c r="B10" s="5">
        <v>1</v>
      </c>
      <c r="C10" s="5">
        <v>40</v>
      </c>
      <c r="D10" s="5">
        <v>10</v>
      </c>
      <c r="E10" s="5">
        <v>49</v>
      </c>
      <c r="F10" s="16"/>
      <c r="G10" s="6">
        <f t="shared" si="0"/>
        <v>0</v>
      </c>
      <c r="H10" s="6">
        <f t="shared" si="1"/>
        <v>0</v>
      </c>
      <c r="I10" s="6">
        <f t="shared" si="2"/>
        <v>0</v>
      </c>
      <c r="J10" s="4"/>
      <c r="K10" s="12" t="s">
        <v>20</v>
      </c>
      <c r="L10" s="12">
        <f>Database!B3-Interface!L9</f>
        <v>2500</v>
      </c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28.5" customHeight="1" x14ac:dyDescent="0.25">
      <c r="A12" s="1" t="s">
        <v>21</v>
      </c>
      <c r="B12" s="2" t="s">
        <v>22</v>
      </c>
      <c r="C12" s="2" t="s">
        <v>23</v>
      </c>
      <c r="D12" s="2" t="s">
        <v>3</v>
      </c>
      <c r="E12" s="2" t="s">
        <v>4</v>
      </c>
      <c r="F12" s="3" t="s">
        <v>5</v>
      </c>
      <c r="G12" s="3" t="s">
        <v>6</v>
      </c>
      <c r="H12" s="3" t="s">
        <v>24</v>
      </c>
      <c r="I12" s="3" t="s">
        <v>8</v>
      </c>
      <c r="J12" s="4"/>
      <c r="K12" s="10" t="s">
        <v>25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x14ac:dyDescent="0.25">
      <c r="A13" s="1" t="s">
        <v>26</v>
      </c>
      <c r="B13" s="5">
        <v>1</v>
      </c>
      <c r="C13" s="5">
        <v>60</v>
      </c>
      <c r="D13" s="2">
        <v>0</v>
      </c>
      <c r="E13" s="5">
        <v>54</v>
      </c>
      <c r="F13" s="15"/>
      <c r="G13" s="6">
        <f t="shared" ref="G13:G20" si="3">F13*E13</f>
        <v>0</v>
      </c>
      <c r="H13" s="6">
        <f t="shared" ref="H13:H20" si="4">IF(B13-F13&lt;0,0,B13-F13)</f>
        <v>1</v>
      </c>
      <c r="I13" s="6">
        <f t="shared" ref="I13:I20" si="5">F13*C13</f>
        <v>0</v>
      </c>
      <c r="J13" s="4"/>
      <c r="K13" s="11" t="s">
        <v>27</v>
      </c>
      <c r="L13" s="11">
        <f>SUM(Interface!$H$2:$H$10)</f>
        <v>0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5">
      <c r="A14" s="1" t="s">
        <v>28</v>
      </c>
      <c r="B14" s="5">
        <v>1</v>
      </c>
      <c r="C14" s="5">
        <v>60</v>
      </c>
      <c r="D14" s="2">
        <v>0</v>
      </c>
      <c r="E14" s="5">
        <v>54</v>
      </c>
      <c r="F14" s="15"/>
      <c r="G14" s="6">
        <f t="shared" si="3"/>
        <v>0</v>
      </c>
      <c r="H14" s="6">
        <f t="shared" si="4"/>
        <v>1</v>
      </c>
      <c r="I14" s="6">
        <f t="shared" si="5"/>
        <v>0</v>
      </c>
      <c r="J14" s="4"/>
      <c r="K14" s="12" t="s">
        <v>29</v>
      </c>
      <c r="L14" s="12">
        <f>IF(Database!B2-Interface!L13&lt;0,0,Database!B2-Interface!L13)</f>
        <v>1000</v>
      </c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x14ac:dyDescent="0.25">
      <c r="A15" s="1" t="s">
        <v>30</v>
      </c>
      <c r="B15" s="5">
        <v>1</v>
      </c>
      <c r="C15" s="5">
        <v>50</v>
      </c>
      <c r="D15" s="2">
        <v>0</v>
      </c>
      <c r="E15" s="5">
        <v>42</v>
      </c>
      <c r="F15" s="15"/>
      <c r="G15" s="6">
        <f t="shared" si="3"/>
        <v>0</v>
      </c>
      <c r="H15" s="6">
        <f t="shared" si="4"/>
        <v>1</v>
      </c>
      <c r="I15" s="6">
        <f t="shared" si="5"/>
        <v>0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x14ac:dyDescent="0.25">
      <c r="A16" s="1" t="s">
        <v>31</v>
      </c>
      <c r="B16" s="5">
        <v>1</v>
      </c>
      <c r="C16" s="5">
        <v>100</v>
      </c>
      <c r="D16" s="2">
        <v>0</v>
      </c>
      <c r="E16" s="5">
        <v>65</v>
      </c>
      <c r="F16" s="18"/>
      <c r="G16" s="6">
        <f t="shared" si="3"/>
        <v>0</v>
      </c>
      <c r="H16" s="6">
        <f t="shared" si="4"/>
        <v>1</v>
      </c>
      <c r="I16" s="6">
        <f t="shared" si="5"/>
        <v>0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x14ac:dyDescent="0.25">
      <c r="A17" s="1" t="s">
        <v>32</v>
      </c>
      <c r="B17" s="5">
        <v>1</v>
      </c>
      <c r="C17" s="5">
        <v>100</v>
      </c>
      <c r="D17" s="2">
        <v>0</v>
      </c>
      <c r="E17" s="5">
        <v>25</v>
      </c>
      <c r="F17" s="18"/>
      <c r="G17" s="6">
        <f t="shared" si="3"/>
        <v>0</v>
      </c>
      <c r="H17" s="6">
        <f t="shared" si="4"/>
        <v>1</v>
      </c>
      <c r="I17" s="6">
        <f t="shared" si="5"/>
        <v>0</v>
      </c>
      <c r="J17" s="4"/>
      <c r="K17" s="10" t="s">
        <v>33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5">
      <c r="A18" s="1" t="s">
        <v>34</v>
      </c>
      <c r="B18" s="5">
        <v>2</v>
      </c>
      <c r="C18" s="5">
        <v>20</v>
      </c>
      <c r="D18" s="2">
        <v>0</v>
      </c>
      <c r="E18" s="5">
        <v>31</v>
      </c>
      <c r="F18" s="18"/>
      <c r="G18" s="6">
        <f t="shared" si="3"/>
        <v>0</v>
      </c>
      <c r="H18" s="6">
        <f t="shared" si="4"/>
        <v>2</v>
      </c>
      <c r="I18" s="6">
        <f t="shared" si="5"/>
        <v>0</v>
      </c>
      <c r="J18" s="4"/>
      <c r="K18" s="11" t="s">
        <v>18</v>
      </c>
      <c r="L18" s="11">
        <f>SUM(Interface!$G$2:$G$10)+SUM(Interface!$G$13:$G$20)</f>
        <v>0</v>
      </c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x14ac:dyDescent="0.25">
      <c r="A19" s="1" t="s">
        <v>35</v>
      </c>
      <c r="B19" s="5">
        <v>0</v>
      </c>
      <c r="C19" s="5">
        <v>40</v>
      </c>
      <c r="D19" s="2">
        <v>0.2</v>
      </c>
      <c r="E19" s="5">
        <v>39</v>
      </c>
      <c r="F19" s="18"/>
      <c r="G19" s="6">
        <f t="shared" si="3"/>
        <v>0</v>
      </c>
      <c r="H19" s="6">
        <f t="shared" si="4"/>
        <v>0</v>
      </c>
      <c r="I19" s="6">
        <f t="shared" si="5"/>
        <v>0</v>
      </c>
      <c r="J19" s="4"/>
      <c r="K19" s="12" t="s">
        <v>36</v>
      </c>
      <c r="L19" s="12">
        <f>Database!B1-Interface!L18</f>
        <v>2000</v>
      </c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x14ac:dyDescent="0.25">
      <c r="A20" s="1" t="s">
        <v>37</v>
      </c>
      <c r="B20" s="5">
        <v>0</v>
      </c>
      <c r="C20" s="5">
        <v>20</v>
      </c>
      <c r="D20" s="2">
        <v>0.1</v>
      </c>
      <c r="E20" s="5">
        <v>28</v>
      </c>
      <c r="F20" s="18"/>
      <c r="G20" s="6">
        <f t="shared" si="3"/>
        <v>0</v>
      </c>
      <c r="H20" s="6">
        <f t="shared" si="4"/>
        <v>0</v>
      </c>
      <c r="I20" s="6">
        <f t="shared" si="5"/>
        <v>0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5.75" customHeight="1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.75" customHeight="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25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25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25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25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25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25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25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25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25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25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25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25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25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25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25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25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25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25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25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25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25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25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25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25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25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25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25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25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25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25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25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25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25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25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25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25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25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25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25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25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25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25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25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25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25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25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25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25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25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25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25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25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25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25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25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25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25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25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25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25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25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25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25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25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25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 x14ac:dyDescent="0.25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 x14ac:dyDescent="0.25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 x14ac:dyDescent="0.25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 x14ac:dyDescent="0.25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 x14ac:dyDescent="0.25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 x14ac:dyDescent="0.25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 x14ac:dyDescent="0.25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 x14ac:dyDescent="0.25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 x14ac:dyDescent="0.25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 x14ac:dyDescent="0.25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 x14ac:dyDescent="0.25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 x14ac:dyDescent="0.25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 x14ac:dyDescent="0.25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 x14ac:dyDescent="0.25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 x14ac:dyDescent="0.25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 x14ac:dyDescent="0.25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 x14ac:dyDescent="0.25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 x14ac:dyDescent="0.25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 x14ac:dyDescent="0.25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 x14ac:dyDescent="0.25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 x14ac:dyDescent="0.25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 x14ac:dyDescent="0.25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 x14ac:dyDescent="0.25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25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 x14ac:dyDescent="0.25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 x14ac:dyDescent="0.25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 x14ac:dyDescent="0.25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 x14ac:dyDescent="0.25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 x14ac:dyDescent="0.25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 x14ac:dyDescent="0.25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 x14ac:dyDescent="0.25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 x14ac:dyDescent="0.25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 x14ac:dyDescent="0.25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 x14ac:dyDescent="0.25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 x14ac:dyDescent="0.25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 x14ac:dyDescent="0.25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 x14ac:dyDescent="0.25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 x14ac:dyDescent="0.25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 x14ac:dyDescent="0.25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 x14ac:dyDescent="0.25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 x14ac:dyDescent="0.25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 x14ac:dyDescent="0.25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 x14ac:dyDescent="0.25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 x14ac:dyDescent="0.25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 x14ac:dyDescent="0.25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 x14ac:dyDescent="0.25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 x14ac:dyDescent="0.25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 x14ac:dyDescent="0.25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 x14ac:dyDescent="0.25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 x14ac:dyDescent="0.25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 x14ac:dyDescent="0.25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 x14ac:dyDescent="0.25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 x14ac:dyDescent="0.25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 x14ac:dyDescent="0.25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 x14ac:dyDescent="0.25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 x14ac:dyDescent="0.25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 x14ac:dyDescent="0.25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 x14ac:dyDescent="0.25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 x14ac:dyDescent="0.25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 x14ac:dyDescent="0.25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 x14ac:dyDescent="0.25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 x14ac:dyDescent="0.25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 x14ac:dyDescent="0.25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 x14ac:dyDescent="0.25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 x14ac:dyDescent="0.25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 x14ac:dyDescent="0.25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 x14ac:dyDescent="0.25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 x14ac:dyDescent="0.25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 x14ac:dyDescent="0.25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 x14ac:dyDescent="0.25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 x14ac:dyDescent="0.25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 x14ac:dyDescent="0.25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 x14ac:dyDescent="0.25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 x14ac:dyDescent="0.25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 x14ac:dyDescent="0.25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 x14ac:dyDescent="0.25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 x14ac:dyDescent="0.25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 x14ac:dyDescent="0.25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 x14ac:dyDescent="0.25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 x14ac:dyDescent="0.25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 x14ac:dyDescent="0.25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 x14ac:dyDescent="0.25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 x14ac:dyDescent="0.25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 x14ac:dyDescent="0.25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 x14ac:dyDescent="0.25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 x14ac:dyDescent="0.25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 x14ac:dyDescent="0.25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 x14ac:dyDescent="0.25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 x14ac:dyDescent="0.25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 x14ac:dyDescent="0.25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 x14ac:dyDescent="0.25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 x14ac:dyDescent="0.25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 x14ac:dyDescent="0.25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 x14ac:dyDescent="0.25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 x14ac:dyDescent="0.25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 x14ac:dyDescent="0.25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 x14ac:dyDescent="0.25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 x14ac:dyDescent="0.25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 x14ac:dyDescent="0.25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 x14ac:dyDescent="0.25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 x14ac:dyDescent="0.25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 x14ac:dyDescent="0.25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 x14ac:dyDescent="0.25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 x14ac:dyDescent="0.25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 x14ac:dyDescent="0.25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 x14ac:dyDescent="0.25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 x14ac:dyDescent="0.25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 x14ac:dyDescent="0.25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 x14ac:dyDescent="0.25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 x14ac:dyDescent="0.25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 x14ac:dyDescent="0.25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 x14ac:dyDescent="0.25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 x14ac:dyDescent="0.25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 x14ac:dyDescent="0.25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 x14ac:dyDescent="0.25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 x14ac:dyDescent="0.25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 x14ac:dyDescent="0.25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 x14ac:dyDescent="0.25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 x14ac:dyDescent="0.25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 x14ac:dyDescent="0.25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 x14ac:dyDescent="0.25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 x14ac:dyDescent="0.25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 x14ac:dyDescent="0.25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 x14ac:dyDescent="0.25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 x14ac:dyDescent="0.25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 x14ac:dyDescent="0.25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 x14ac:dyDescent="0.25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 x14ac:dyDescent="0.25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 x14ac:dyDescent="0.25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 x14ac:dyDescent="0.25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 x14ac:dyDescent="0.25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 x14ac:dyDescent="0.25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 x14ac:dyDescent="0.25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 x14ac:dyDescent="0.25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 x14ac:dyDescent="0.25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 x14ac:dyDescent="0.25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 x14ac:dyDescent="0.25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 x14ac:dyDescent="0.25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 x14ac:dyDescent="0.25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 x14ac:dyDescent="0.25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 x14ac:dyDescent="0.25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 x14ac:dyDescent="0.25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 x14ac:dyDescent="0.25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 x14ac:dyDescent="0.25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 x14ac:dyDescent="0.25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 x14ac:dyDescent="0.25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 x14ac:dyDescent="0.25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 x14ac:dyDescent="0.25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 x14ac:dyDescent="0.25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 x14ac:dyDescent="0.25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 x14ac:dyDescent="0.25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 x14ac:dyDescent="0.25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 x14ac:dyDescent="0.25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 x14ac:dyDescent="0.25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 x14ac:dyDescent="0.25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 x14ac:dyDescent="0.25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 x14ac:dyDescent="0.25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 x14ac:dyDescent="0.25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 x14ac:dyDescent="0.25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 x14ac:dyDescent="0.25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 x14ac:dyDescent="0.25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 x14ac:dyDescent="0.25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 x14ac:dyDescent="0.25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 x14ac:dyDescent="0.25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 x14ac:dyDescent="0.25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 x14ac:dyDescent="0.25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 x14ac:dyDescent="0.25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 x14ac:dyDescent="0.25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 x14ac:dyDescent="0.25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 x14ac:dyDescent="0.25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 x14ac:dyDescent="0.25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 x14ac:dyDescent="0.25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 x14ac:dyDescent="0.25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 x14ac:dyDescent="0.25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 x14ac:dyDescent="0.25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 x14ac:dyDescent="0.25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 x14ac:dyDescent="0.25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 x14ac:dyDescent="0.25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 x14ac:dyDescent="0.25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 x14ac:dyDescent="0.25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 x14ac:dyDescent="0.25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 x14ac:dyDescent="0.25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 x14ac:dyDescent="0.25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 x14ac:dyDescent="0.25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 x14ac:dyDescent="0.25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 x14ac:dyDescent="0.25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 x14ac:dyDescent="0.25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 x14ac:dyDescent="0.25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 x14ac:dyDescent="0.25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 x14ac:dyDescent="0.25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 x14ac:dyDescent="0.25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 x14ac:dyDescent="0.25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 x14ac:dyDescent="0.25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 x14ac:dyDescent="0.25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 x14ac:dyDescent="0.25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 x14ac:dyDescent="0.25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 x14ac:dyDescent="0.25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 x14ac:dyDescent="0.25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 x14ac:dyDescent="0.25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 x14ac:dyDescent="0.25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 x14ac:dyDescent="0.25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 x14ac:dyDescent="0.25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 x14ac:dyDescent="0.25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 x14ac:dyDescent="0.25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 x14ac:dyDescent="0.25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 x14ac:dyDescent="0.25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 x14ac:dyDescent="0.25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 x14ac:dyDescent="0.25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 x14ac:dyDescent="0.25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 x14ac:dyDescent="0.25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 x14ac:dyDescent="0.25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 x14ac:dyDescent="0.25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 x14ac:dyDescent="0.25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 x14ac:dyDescent="0.25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 x14ac:dyDescent="0.25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 x14ac:dyDescent="0.25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 x14ac:dyDescent="0.25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 x14ac:dyDescent="0.25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 x14ac:dyDescent="0.25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 x14ac:dyDescent="0.25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 x14ac:dyDescent="0.25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 x14ac:dyDescent="0.25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 x14ac:dyDescent="0.25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 x14ac:dyDescent="0.25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 x14ac:dyDescent="0.25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 x14ac:dyDescent="0.25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 x14ac:dyDescent="0.25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 x14ac:dyDescent="0.25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 x14ac:dyDescent="0.25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 x14ac:dyDescent="0.25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 x14ac:dyDescent="0.25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 x14ac:dyDescent="0.25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 x14ac:dyDescent="0.25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 x14ac:dyDescent="0.25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 x14ac:dyDescent="0.25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 x14ac:dyDescent="0.25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 x14ac:dyDescent="0.25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 x14ac:dyDescent="0.25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 x14ac:dyDescent="0.25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 x14ac:dyDescent="0.25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 x14ac:dyDescent="0.25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 x14ac:dyDescent="0.25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 x14ac:dyDescent="0.25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 x14ac:dyDescent="0.25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 x14ac:dyDescent="0.25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 x14ac:dyDescent="0.25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 x14ac:dyDescent="0.25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 x14ac:dyDescent="0.25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 x14ac:dyDescent="0.25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 x14ac:dyDescent="0.25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 x14ac:dyDescent="0.25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 x14ac:dyDescent="0.25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 x14ac:dyDescent="0.25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 x14ac:dyDescent="0.25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 x14ac:dyDescent="0.25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 x14ac:dyDescent="0.25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 x14ac:dyDescent="0.25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 x14ac:dyDescent="0.25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 x14ac:dyDescent="0.25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 x14ac:dyDescent="0.25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 x14ac:dyDescent="0.25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 x14ac:dyDescent="0.25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 x14ac:dyDescent="0.25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 x14ac:dyDescent="0.25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 x14ac:dyDescent="0.25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 x14ac:dyDescent="0.25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 x14ac:dyDescent="0.25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 x14ac:dyDescent="0.25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 x14ac:dyDescent="0.25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 x14ac:dyDescent="0.25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 x14ac:dyDescent="0.25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 x14ac:dyDescent="0.25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 x14ac:dyDescent="0.25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 x14ac:dyDescent="0.25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 x14ac:dyDescent="0.25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 x14ac:dyDescent="0.25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 x14ac:dyDescent="0.25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 x14ac:dyDescent="0.25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 x14ac:dyDescent="0.25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 x14ac:dyDescent="0.25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 x14ac:dyDescent="0.25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 x14ac:dyDescent="0.25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 x14ac:dyDescent="0.25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 x14ac:dyDescent="0.25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 x14ac:dyDescent="0.25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 x14ac:dyDescent="0.25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 x14ac:dyDescent="0.25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 x14ac:dyDescent="0.25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 x14ac:dyDescent="0.25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 x14ac:dyDescent="0.25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 x14ac:dyDescent="0.25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 x14ac:dyDescent="0.25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 x14ac:dyDescent="0.25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 x14ac:dyDescent="0.25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 x14ac:dyDescent="0.25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 x14ac:dyDescent="0.25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 x14ac:dyDescent="0.25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 x14ac:dyDescent="0.25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 x14ac:dyDescent="0.25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 x14ac:dyDescent="0.25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 x14ac:dyDescent="0.25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 x14ac:dyDescent="0.25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 x14ac:dyDescent="0.25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 x14ac:dyDescent="0.25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 x14ac:dyDescent="0.25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 x14ac:dyDescent="0.25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 x14ac:dyDescent="0.25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 x14ac:dyDescent="0.25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 x14ac:dyDescent="0.25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 x14ac:dyDescent="0.25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 x14ac:dyDescent="0.25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 x14ac:dyDescent="0.25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 x14ac:dyDescent="0.25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 x14ac:dyDescent="0.25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 x14ac:dyDescent="0.25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 x14ac:dyDescent="0.25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 x14ac:dyDescent="0.25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 x14ac:dyDescent="0.25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 x14ac:dyDescent="0.25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 x14ac:dyDescent="0.25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 x14ac:dyDescent="0.25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 x14ac:dyDescent="0.25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 x14ac:dyDescent="0.25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 x14ac:dyDescent="0.25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 x14ac:dyDescent="0.25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 x14ac:dyDescent="0.25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 x14ac:dyDescent="0.25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 x14ac:dyDescent="0.25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 x14ac:dyDescent="0.25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 x14ac:dyDescent="0.25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 x14ac:dyDescent="0.25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 x14ac:dyDescent="0.25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 x14ac:dyDescent="0.25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 x14ac:dyDescent="0.25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 x14ac:dyDescent="0.25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 x14ac:dyDescent="0.25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 x14ac:dyDescent="0.25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 x14ac:dyDescent="0.25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 x14ac:dyDescent="0.25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 x14ac:dyDescent="0.25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 x14ac:dyDescent="0.25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 x14ac:dyDescent="0.25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 x14ac:dyDescent="0.25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 x14ac:dyDescent="0.25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 x14ac:dyDescent="0.25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 x14ac:dyDescent="0.25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 x14ac:dyDescent="0.25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 x14ac:dyDescent="0.25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 x14ac:dyDescent="0.25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 x14ac:dyDescent="0.25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 x14ac:dyDescent="0.25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 x14ac:dyDescent="0.25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 x14ac:dyDescent="0.25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 x14ac:dyDescent="0.25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 x14ac:dyDescent="0.25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 x14ac:dyDescent="0.25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 x14ac:dyDescent="0.25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 x14ac:dyDescent="0.25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 x14ac:dyDescent="0.25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 x14ac:dyDescent="0.25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 x14ac:dyDescent="0.25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 x14ac:dyDescent="0.25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 x14ac:dyDescent="0.25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 x14ac:dyDescent="0.25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 x14ac:dyDescent="0.25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 x14ac:dyDescent="0.25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 x14ac:dyDescent="0.25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 x14ac:dyDescent="0.25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 x14ac:dyDescent="0.25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 x14ac:dyDescent="0.25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 x14ac:dyDescent="0.25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 x14ac:dyDescent="0.25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 x14ac:dyDescent="0.25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 x14ac:dyDescent="0.25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 x14ac:dyDescent="0.25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 x14ac:dyDescent="0.25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 x14ac:dyDescent="0.25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 x14ac:dyDescent="0.25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 x14ac:dyDescent="0.25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 x14ac:dyDescent="0.25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 x14ac:dyDescent="0.25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 x14ac:dyDescent="0.25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 x14ac:dyDescent="0.25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 x14ac:dyDescent="0.25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 x14ac:dyDescent="0.25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 x14ac:dyDescent="0.25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 x14ac:dyDescent="0.25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 x14ac:dyDescent="0.25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 x14ac:dyDescent="0.25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 x14ac:dyDescent="0.25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 x14ac:dyDescent="0.25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 x14ac:dyDescent="0.25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 x14ac:dyDescent="0.25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75" customHeight="1" x14ac:dyDescent="0.25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5.75" customHeight="1" x14ac:dyDescent="0.25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dataValidations count="1">
    <dataValidation allowBlank="1" showErrorMessage="1" sqref="A1:XFD1048576"/>
  </dataValidations>
  <pageMargins left="0.7" right="0.7" top="0.75" bottom="0.75" header="0" footer="0"/>
  <pageSetup paperSize="9" orientation="portrait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"/>
  <sheetViews>
    <sheetView workbookViewId="0">
      <selection activeCell="E1" sqref="E1:E11"/>
    </sheetView>
  </sheetViews>
  <sheetFormatPr baseColWidth="10" defaultColWidth="12.625" defaultRowHeight="15" customHeight="1" x14ac:dyDescent="0.2"/>
  <cols>
    <col min="1" max="26" width="9.375" customWidth="1"/>
  </cols>
  <sheetData>
    <row r="1" spans="1:5" x14ac:dyDescent="0.25">
      <c r="A1" s="13" t="s">
        <v>38</v>
      </c>
      <c r="B1" s="14">
        <v>2000</v>
      </c>
      <c r="E1" s="9"/>
    </row>
    <row r="2" spans="1:5" x14ac:dyDescent="0.25">
      <c r="A2" s="13" t="s">
        <v>39</v>
      </c>
      <c r="B2" s="14">
        <v>1000</v>
      </c>
      <c r="E2" s="9"/>
    </row>
    <row r="3" spans="1:5" x14ac:dyDescent="0.25">
      <c r="A3" s="13" t="s">
        <v>23</v>
      </c>
      <c r="B3" s="14">
        <v>2500</v>
      </c>
      <c r="E3" s="9"/>
    </row>
    <row r="4" spans="1:5" x14ac:dyDescent="0.25">
      <c r="E4" s="9"/>
    </row>
    <row r="5" spans="1:5" x14ac:dyDescent="0.25">
      <c r="E5" s="9"/>
    </row>
    <row r="6" spans="1:5" x14ac:dyDescent="0.25">
      <c r="E6" s="9"/>
    </row>
    <row r="7" spans="1:5" x14ac:dyDescent="0.25">
      <c r="E7" s="9"/>
    </row>
    <row r="8" spans="1:5" x14ac:dyDescent="0.25">
      <c r="E8" s="9"/>
    </row>
    <row r="9" spans="1:5" x14ac:dyDescent="0.25">
      <c r="E9" s="9"/>
    </row>
    <row r="10" spans="1:5" x14ac:dyDescent="0.25">
      <c r="E10" s="9"/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Interface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Joram Medina Gijón</dc:creator>
  <cp:lastModifiedBy>joram bruno</cp:lastModifiedBy>
  <dcterms:created xsi:type="dcterms:W3CDTF">2019-07-09T12:15:23Z</dcterms:created>
  <dcterms:modified xsi:type="dcterms:W3CDTF">2021-07-21T11:57:15Z</dcterms:modified>
</cp:coreProperties>
</file>